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G:\Работа\МЦР\Gipro G\ССК\Расчёты стоимости 21.10.2025\"/>
    </mc:Choice>
  </mc:AlternateContent>
  <xr:revisionPtr revIDLastSave="0" documentId="13_ncr:1_{AC4624CB-D575-4D13-9EE0-1D19142541E0}" xr6:coauthVersionLast="47" xr6:coauthVersionMax="47" xr10:uidLastSave="{00000000-0000-0000-0000-000000000000}"/>
  <bookViews>
    <workbookView xWindow="390" yWindow="390" windowWidth="21675" windowHeight="14595" tabRatio="796" xr2:uid="{00000000-000D-0000-FFFF-FFFF00000000}"/>
  </bookViews>
  <sheets>
    <sheet name="Сводка затрат" sheetId="1" r:id="rId1"/>
    <sheet name="ССР" sheetId="2" r:id="rId2"/>
    <sheet name="ОСР 305-02-01" sheetId="3" r:id="rId3"/>
    <sheet name="ОСР 305-09-01" sheetId="4" r:id="rId4"/>
    <sheet name="ОСР 305-12-01" sheetId="5" r:id="rId5"/>
    <sheet name="ОСР 556-02-01" sheetId="6" r:id="rId6"/>
    <sheet name="ОСР 556-12-01" sheetId="7" r:id="rId7"/>
    <sheet name="Источники ЦИ" sheetId="8" r:id="rId8"/>
    <sheet name="Цена МАТ и ОБ по ТКП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1" l="1"/>
  <c r="C40" i="1" s="1"/>
  <c r="C38" i="1"/>
  <c r="C37" i="1"/>
  <c r="C29" i="1"/>
  <c r="C43" i="1"/>
  <c r="I40" i="1"/>
  <c r="I39" i="1"/>
  <c r="I38" i="1"/>
  <c r="I37" i="1"/>
  <c r="I36" i="1"/>
  <c r="C30" i="1"/>
  <c r="C31" i="1" s="1"/>
  <c r="C41" i="1" l="1"/>
  <c r="C42" i="1"/>
  <c r="C44" i="1" s="1"/>
  <c r="C32" i="1"/>
  <c r="C34" i="1" s="1"/>
  <c r="C46" i="1" l="1"/>
  <c r="G69" i="2" l="1"/>
  <c r="G70" i="2" s="1"/>
  <c r="G72" i="2" s="1"/>
  <c r="G73" i="2" s="1"/>
  <c r="G74" i="2" s="1"/>
  <c r="F69" i="2"/>
  <c r="F70" i="2" s="1"/>
  <c r="F72" i="2" s="1"/>
  <c r="F73" i="2" s="1"/>
  <c r="F74" i="2" s="1"/>
  <c r="E69" i="2"/>
  <c r="E70" i="2" s="1"/>
  <c r="E72" i="2" s="1"/>
  <c r="E73" i="2" s="1"/>
  <c r="E74" i="2" s="1"/>
  <c r="G68" i="2"/>
  <c r="F68" i="2"/>
  <c r="E68" i="2"/>
  <c r="D68" i="2"/>
  <c r="D69" i="2" s="1"/>
  <c r="G60" i="2"/>
  <c r="F60" i="2"/>
  <c r="E60" i="2"/>
  <c r="D60" i="2"/>
  <c r="H60" i="2" s="1"/>
  <c r="H59" i="2"/>
  <c r="G42" i="2"/>
  <c r="F42" i="2"/>
  <c r="E42" i="2"/>
  <c r="D42" i="2"/>
  <c r="H42" i="2" s="1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3" i="2" s="1"/>
  <c r="H32" i="2"/>
  <c r="G30" i="2"/>
  <c r="F30" i="2"/>
  <c r="E30" i="2"/>
  <c r="D30" i="2"/>
  <c r="H30" i="2" s="1"/>
  <c r="H29" i="2"/>
  <c r="G23" i="2"/>
  <c r="F23" i="2"/>
  <c r="E23" i="2"/>
  <c r="D23" i="2"/>
  <c r="H23" i="2" s="1"/>
  <c r="H22" i="2"/>
  <c r="D70" i="2" l="1"/>
  <c r="H69" i="2"/>
  <c r="H68" i="2"/>
  <c r="D72" i="2" l="1"/>
  <c r="H70" i="2"/>
  <c r="D73" i="2" l="1"/>
  <c r="H72" i="2"/>
  <c r="D74" i="2" l="1"/>
  <c r="H74" i="2" s="1"/>
  <c r="H73" i="2"/>
</calcChain>
</file>

<file path=xl/sharedStrings.xml><?xml version="1.0" encoding="utf-8"?>
<sst xmlns="http://schemas.openxmlformats.org/spreadsheetml/2006/main" count="301" uniqueCount="150">
  <si>
    <t>СВОДКА ЗАТРАТ</t>
  </si>
  <si>
    <t>P_0451</t>
  </si>
  <si>
    <t>(идентификатор инвестиционного проекта)</t>
  </si>
  <si>
    <t>Реконструкция КТП Ос-107 6/0,4/400кВА с заменой на КТП-6/0,4/400 кВА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</si>
  <si>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</si>
  <si>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</si>
  <si>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</si>
  <si>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</si>
  <si>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</si>
  <si>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</si>
  <si>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</si>
  <si>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</si>
  <si>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</si>
  <si>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</si>
  <si>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</si>
  <si>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</si>
  <si>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</si>
  <si>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</si>
  <si>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</si>
  <si>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</si>
  <si>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</si>
  <si>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</si>
  <si>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</si>
  <si>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</si>
  <si>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</si>
  <si>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ОС-305-02-01</t>
  </si>
  <si>
    <t>"Реконструкция КТП 43/100 кВА с заменой на КТП 400 кВА" Кинельский район Самарская область</t>
  </si>
  <si>
    <t>ОСР-556-02-01</t>
  </si>
  <si>
    <t>Ограждение КТП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</si>
  <si>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</si>
  <si>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</si>
  <si>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</si>
  <si>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</si>
  <si>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</si>
  <si>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</si>
  <si>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</si>
  <si>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</si>
  <si>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</si>
  <si>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</si>
  <si>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</si>
  <si>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</si>
  <si>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</si>
  <si>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</si>
  <si>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</si>
  <si>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</si>
  <si>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</si>
  <si>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</si>
  <si>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</si>
  <si>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ОС-305-09-01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</si>
  <si>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</si>
  <si>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</si>
  <si>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</si>
  <si>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</si>
  <si>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</si>
  <si>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</si>
  <si>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</si>
  <si>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Письмо Госстроя №1336-ВК/1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</si>
  <si>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</si>
  <si>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</si>
  <si>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</si>
  <si>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</si>
  <si>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</si>
  <si>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</si>
  <si>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</si>
  <si>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</si>
  <si>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</si>
  <si>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</si>
  <si>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</si>
  <si>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</si>
  <si>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</si>
  <si>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</si>
  <si>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</si>
  <si>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</si>
  <si>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</si>
  <si>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</si>
  <si>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</si>
  <si>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</si>
  <si>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ОСР-556-12-01</t>
  </si>
  <si>
    <t>Проектные работы и изыскательские работы</t>
  </si>
  <si>
    <t>Форма № 3</t>
  </si>
  <si>
    <t>Наименование стройки</t>
  </si>
  <si>
    <t>ОБЪЕКТНЫЙ СМЕТНЫЙ РАСЧЕТ № ОСР 305-02-01</t>
  </si>
  <si>
    <t>Наименование сметы</t>
  </si>
  <si>
    <t>Реконструкция КТП 43/100 кВА с заменой на КТП 400 кВА Кинельский район Самарская область</t>
  </si>
  <si>
    <t>Наименование локальных сметных расчетов (смет), затрат</t>
  </si>
  <si>
    <t>ЛС-305-01</t>
  </si>
  <si>
    <t>КТП 400 кВА</t>
  </si>
  <si>
    <t>Итого</t>
  </si>
  <si>
    <t>ОБЪЕКТНЫЙ СМЕТНЫЙ РАСЧЕТ № ОСР 305-09-01</t>
  </si>
  <si>
    <t>ЛС-305-09-01</t>
  </si>
  <si>
    <t>ОБЪЕКТНЫЙ СМЕТНЫЙ РАСЧЕТ № ОСР 305-12-01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</si>
  <si>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</si>
  <si>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556-02-01</t>
  </si>
  <si>
    <t>Реконструкция КТП КЯР 418/160 кВА с заменой КТП Красноярский район Самарская область</t>
  </si>
  <si>
    <t>ЛС-556-1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</si>
  <si>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</si>
  <si>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</si>
  <si>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</si>
  <si>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</si>
  <si>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</si>
  <si>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</si>
  <si>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</si>
  <si>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</si>
  <si>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</si>
  <si>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</si>
  <si>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</si>
  <si>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305-02-01</t>
  </si>
  <si>
    <t>Строительные работы</t>
  </si>
  <si>
    <t>Монтажные работы</t>
  </si>
  <si>
    <t>Оборудование</t>
  </si>
  <si>
    <t>Прочие</t>
  </si>
  <si>
    <t>шт</t>
  </si>
  <si>
    <t>Монтаж (реконструкция) КТП однотрансформаторная 400 кВА</t>
  </si>
  <si>
    <t>ОСР 305-09-01</t>
  </si>
  <si>
    <t>ОСР 305-12-01</t>
  </si>
  <si>
    <t>ОСР 556-02-01</t>
  </si>
  <si>
    <t>км2</t>
  </si>
  <si>
    <t>"Реконструкция  КТП КЯР 418/160 кВА с заменой КТП" Красноярский район Самарская область</t>
  </si>
  <si>
    <t>Устройство Ограждения из панелей металлических сетчатых по железобетонным столбам</t>
  </si>
  <si>
    <t>ОСР 556-12-01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</si>
  <si>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</si>
  <si>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</si>
  <si>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</si>
  <si>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</si>
  <si>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</si>
  <si>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</si>
  <si>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</si>
  <si>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</si>
  <si>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</si>
  <si>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</si>
  <si>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</si>
  <si>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400 кВА тупиковая</t>
  </si>
  <si>
    <t>10/0.4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</si>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</sst>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000\ _₽_-;\-* #,##0.00000\ _₽_-;_-* &quot;-&quot;?????\ _₽_-;_-@_-"/>
    <numFmt numFmtId="165" formatCode="###\ ###\ ###\ ##0.00"/>
    <numFmt numFmtId="166" formatCode="_-* #,##0.00\ _₽_-;\-* #,##0.00\ _₽_-;_-* &quot;-&quot;??\ _₽_-;_-@_-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4" formatCode="_-* #,##0.00000_-;\-* #,##0.0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5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6" fontId="15" fillId="0" borderId="1" xfId="3" applyNumberFormat="1" applyFont="1" applyBorder="1" applyAlignment="1">
      <alignment vertical="center" wrapText="1"/>
    </xf>
    <xf numFmtId="166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4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4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4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174" fontId="16" fillId="0" borderId="1" xfId="1" applyNumberFormat="1" applyFont="1" applyFill="1" applyBorder="1" applyAlignment="1">
      <alignment horizontal="center" vertical="center" wrapText="1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</cellXfs>
  <cellStyles count="5">
    <cellStyle name="Normal" xfId="3" xr:uid="{3485DCE8-B528-486C-BD6F-8F1702BA1141}"/>
    <cellStyle name="Обычный" xfId="0" builtinId="0"/>
    <cellStyle name="Обычный 2" xfId="4" xr:uid="{EDF0C5FD-8F3E-4E7B-A575-F4D31D539D02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6" zoomScale="90" zoomScaleNormal="90" workbookViewId="0">
      <selection activeCell="G19" sqref="G19"/>
    </sheetView>
  </sheetViews>
  <sheetFormatPr defaultColWidth="8.7109375" defaultRowHeight="15" x14ac:dyDescent="0.25"/>
  <cols>
    <col min="1" max="1" width="10.7109375" customWidth="1"/>
    <col min="2" max="2" width="101.42578125" customWidth="1"/>
    <col min="3" max="3" width="35" customWidth="1"/>
    <col min="4" max="4" width="14.28515625" bestFit="1" customWidth="1"/>
  </cols>
  <sheetData>
    <row r="1" spans="1:3" ht="16.149999999999999" customHeight="1" x14ac:dyDescent="0.25">
      <c r="A1" s="4"/>
      <c r="B1" s="4"/>
      <c r="C1" s="4"/>
    </row>
    <row r="2" spans="1:3" ht="16.149999999999999" customHeight="1" x14ac:dyDescent="0.25">
      <c r="A2" s="1"/>
      <c r="B2" s="1"/>
      <c r="C2" s="1"/>
    </row>
    <row r="3" spans="1:3" ht="16.149999999999999" customHeight="1" x14ac:dyDescent="0.25">
      <c r="A3" s="2"/>
      <c r="B3" s="2"/>
      <c r="C3" s="2"/>
    </row>
    <row r="4" spans="1:3" ht="16.149999999999999" customHeight="1" x14ac:dyDescent="0.25">
      <c r="A4" s="1"/>
      <c r="B4" s="1"/>
      <c r="C4" s="1"/>
    </row>
    <row r="5" spans="1:3" ht="16.149999999999999" customHeight="1" x14ac:dyDescent="0.25">
      <c r="A5" s="1"/>
      <c r="B5" s="1"/>
      <c r="C5" s="1"/>
    </row>
    <row r="6" spans="1:3" ht="16.149999999999999" customHeight="1" x14ac:dyDescent="0.25">
      <c r="A6" s="1"/>
      <c r="B6" s="1"/>
      <c r="C6" s="34"/>
    </row>
    <row r="7" spans="1:3" ht="16.149999999999999" customHeight="1" x14ac:dyDescent="0.25">
      <c r="A7" s="1"/>
      <c r="B7" s="1"/>
      <c r="C7" s="1"/>
    </row>
    <row r="8" spans="1:3" ht="16.149999999999999" customHeight="1" x14ac:dyDescent="0.25">
      <c r="A8" s="2"/>
      <c r="B8" s="2"/>
      <c r="C8" s="2"/>
    </row>
    <row r="9" spans="1:3" ht="16.149999999999999" customHeight="1" x14ac:dyDescent="0.25">
      <c r="A9" s="1"/>
      <c r="B9" s="1"/>
      <c r="C9" s="1"/>
    </row>
    <row r="10" spans="1:3" ht="16.149999999999999" customHeight="1" x14ac:dyDescent="0.25">
      <c r="A10" s="1"/>
      <c r="B10" s="1"/>
      <c r="C10" s="1"/>
    </row>
    <row r="11" spans="1:3" ht="16.149999999999999" customHeight="1" x14ac:dyDescent="0.25">
      <c r="A11" s="1"/>
      <c r="B11" s="1"/>
      <c r="C11" s="1"/>
    </row>
    <row r="12" spans="1:3" ht="16.149999999999999" customHeight="1" x14ac:dyDescent="0.25">
      <c r="A12" s="86" t="s">
        <v>0</v>
      </c>
      <c r="B12" s="86"/>
      <c r="C12" s="86"/>
    </row>
    <row r="13" spans="1:3" ht="16.149999999999999" customHeight="1" x14ac:dyDescent="0.25">
      <c r="A13" s="1"/>
      <c r="B13" s="1"/>
      <c r="C13" s="1"/>
    </row>
    <row r="14" spans="1:3" ht="16.149999999999999" customHeight="1" x14ac:dyDescent="0.25">
      <c r="A14" s="1"/>
      <c r="B14" s="1"/>
      <c r="C14" s="1"/>
    </row>
    <row r="15" spans="1:3" ht="16.149999999999999" customHeight="1" x14ac:dyDescent="0.25">
      <c r="A15" s="1"/>
      <c r="B15" s="1"/>
      <c r="C15" s="1"/>
    </row>
    <row r="16" spans="1:3" ht="19.899999999999999" customHeight="1" x14ac:dyDescent="0.25">
      <c r="A16" s="89" t="s">
        <v>1</v>
      </c>
      <c r="B16" s="89"/>
      <c r="C16" s="89"/>
    </row>
    <row r="17" spans="1:9" ht="16.149999999999999" customHeight="1" x14ac:dyDescent="0.25">
      <c r="A17" s="88" t="s">
        <v>2</v>
      </c>
      <c r="B17" s="88"/>
      <c r="C17" s="88"/>
    </row>
    <row r="18" spans="1:9" ht="16.149999999999999" customHeight="1" x14ac:dyDescent="0.25">
      <c r="A18" s="1"/>
      <c r="B18" s="1"/>
      <c r="C18" s="1"/>
    </row>
    <row r="19" spans="1:9" ht="72" customHeight="1" x14ac:dyDescent="0.25">
      <c r="A19" s="87" t="s">
        <v>3</v>
      </c>
      <c r="B19" s="87"/>
      <c r="C19" s="87"/>
    </row>
    <row r="20" spans="1:9" ht="16.149999999999999" customHeight="1" x14ac:dyDescent="0.25">
      <c r="A20" s="88" t="s">
        <v>4</v>
      </c>
      <c r="B20" s="88"/>
      <c r="C20" s="88"/>
    </row>
    <row r="21" spans="1:9" ht="16.149999999999999" customHeight="1" x14ac:dyDescent="0.25">
      <c r="A21" s="1"/>
      <c r="B21" s="1"/>
      <c r="C21" s="1"/>
    </row>
    <row r="22" spans="1:9" ht="16.149999999999999" customHeight="1" x14ac:dyDescent="0.25">
      <c r="A22" s="1"/>
      <c r="B22" s="1"/>
      <c r="C22" s="1"/>
    </row>
    <row r="23" spans="1:9" ht="51" customHeight="1" x14ac:dyDescent="0.25">
      <c r="A23" s="50" t="s">
        <v>5</v>
      </c>
      <c r="B23" s="50" t="s">
        <v>6</v>
      </c>
      <c r="C23" s="50" t="s">
        <v>133</v>
      </c>
      <c r="D23" s="51"/>
      <c r="E23" s="51"/>
      <c r="F23" s="51"/>
      <c r="G23" s="52"/>
      <c r="H23" s="52"/>
      <c r="I23" s="52"/>
    </row>
    <row r="24" spans="1:9" ht="16.149999999999999" customHeight="1" x14ac:dyDescent="0.25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899999999999999" customHeight="1" x14ac:dyDescent="0.25">
      <c r="A25" s="83" t="s">
        <v>134</v>
      </c>
      <c r="B25" s="84"/>
      <c r="C25" s="85"/>
      <c r="D25" s="51"/>
      <c r="E25" s="51"/>
      <c r="F25" s="51"/>
      <c r="G25" s="52"/>
      <c r="H25" s="52"/>
      <c r="I25" s="52"/>
    </row>
    <row r="26" spans="1:9" ht="16.899999999999999" customHeight="1" x14ac:dyDescent="0.25">
      <c r="A26" s="50">
        <v>1</v>
      </c>
      <c r="B26" s="53" t="s">
        <v>135</v>
      </c>
      <c r="C26" s="54"/>
      <c r="D26" s="51"/>
      <c r="E26" s="51"/>
      <c r="F26" s="51"/>
      <c r="G26" s="52"/>
      <c r="H26" s="52" t="s">
        <v>136</v>
      </c>
      <c r="I26" s="52"/>
    </row>
    <row r="27" spans="1:9" ht="16.899999999999999" customHeight="1" x14ac:dyDescent="0.25">
      <c r="A27" s="55" t="s">
        <v>7</v>
      </c>
      <c r="B27" s="53" t="s">
        <v>137</v>
      </c>
      <c r="C27" s="56">
        <v>0</v>
      </c>
      <c r="D27" s="57"/>
      <c r="E27" s="57"/>
      <c r="F27" s="57"/>
      <c r="G27" s="58" t="s">
        <v>138</v>
      </c>
      <c r="H27" s="58" t="s">
        <v>139</v>
      </c>
      <c r="I27" s="58" t="s">
        <v>140</v>
      </c>
    </row>
    <row r="28" spans="1:9" ht="16.899999999999999" customHeight="1" x14ac:dyDescent="0.25">
      <c r="A28" s="55" t="s">
        <v>8</v>
      </c>
      <c r="B28" s="53" t="s">
        <v>141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899999999999999" customHeight="1" x14ac:dyDescent="0.25">
      <c r="A29" s="55" t="s">
        <v>9</v>
      </c>
      <c r="B29" s="53" t="s">
        <v>142</v>
      </c>
      <c r="C29" s="62">
        <f>ССР!H65*1.2</f>
        <v>493.68867300467997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899999999999999" customHeight="1" x14ac:dyDescent="0.25">
      <c r="A30" s="50">
        <v>2</v>
      </c>
      <c r="B30" s="53" t="s">
        <v>10</v>
      </c>
      <c r="C30" s="62">
        <f>C27+C28+C29</f>
        <v>493.68867300467997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899999999999999" customHeight="1" x14ac:dyDescent="0.25">
      <c r="A31" s="55" t="s">
        <v>11</v>
      </c>
      <c r="B31" s="53" t="s">
        <v>143</v>
      </c>
      <c r="C31" s="62">
        <f>C30-ROUND(C30/1.2,5)</f>
        <v>82.281443004679943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75" x14ac:dyDescent="0.25">
      <c r="A32" s="50">
        <v>3</v>
      </c>
      <c r="B32" s="53" t="s">
        <v>144</v>
      </c>
      <c r="C32" s="67">
        <f>C30*I37</f>
        <v>546.28353833179222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75" x14ac:dyDescent="0.25">
      <c r="A33" s="50"/>
      <c r="B33" s="53" t="s">
        <v>145</v>
      </c>
      <c r="C33" s="62">
        <v>0.6</v>
      </c>
      <c r="D33" s="57"/>
      <c r="E33" s="68"/>
      <c r="F33" s="69"/>
      <c r="G33" s="70"/>
      <c r="H33" s="60"/>
      <c r="I33" s="66"/>
    </row>
    <row r="34" spans="1:9" ht="15.75" x14ac:dyDescent="0.25">
      <c r="A34" s="50"/>
      <c r="B34" s="53" t="s">
        <v>146</v>
      </c>
      <c r="C34" s="67">
        <f>C32*C33</f>
        <v>327.77012299907534</v>
      </c>
      <c r="D34" s="57"/>
      <c r="E34" s="68"/>
      <c r="F34" s="69"/>
      <c r="G34" s="70"/>
      <c r="H34" s="60"/>
      <c r="I34" s="66"/>
    </row>
    <row r="35" spans="1:9" ht="15.75" x14ac:dyDescent="0.25">
      <c r="A35" s="83" t="s">
        <v>147</v>
      </c>
      <c r="B35" s="84"/>
      <c r="C35" s="85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75" x14ac:dyDescent="0.25">
      <c r="A36" s="50">
        <v>1</v>
      </c>
      <c r="B36" s="53" t="s">
        <v>135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75" x14ac:dyDescent="0.25">
      <c r="A37" s="55" t="s">
        <v>7</v>
      </c>
      <c r="B37" s="53" t="s">
        <v>137</v>
      </c>
      <c r="C37" s="76">
        <f>ССР!D74+ССР!E74</f>
        <v>1239.5160094969669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75" x14ac:dyDescent="0.25">
      <c r="A38" s="55" t="s">
        <v>8</v>
      </c>
      <c r="B38" s="53" t="s">
        <v>141</v>
      </c>
      <c r="C38" s="76">
        <f>ССР!F74</f>
        <v>4723.7080662014987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75" x14ac:dyDescent="0.25">
      <c r="A39" s="55" t="s">
        <v>9</v>
      </c>
      <c r="B39" s="53" t="s">
        <v>142</v>
      </c>
      <c r="C39" s="76">
        <f>ССР!G74-C29</f>
        <v>171.60206239159783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75" x14ac:dyDescent="0.25">
      <c r="A40" s="50">
        <v>2</v>
      </c>
      <c r="B40" s="53" t="s">
        <v>10</v>
      </c>
      <c r="C40" s="76">
        <f>C37+C38+C39</f>
        <v>6134.8261380900631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75" x14ac:dyDescent="0.25">
      <c r="A41" s="55" t="s">
        <v>11</v>
      </c>
      <c r="B41" s="53" t="s">
        <v>143</v>
      </c>
      <c r="C41" s="62">
        <f>C40-ROUND(C40/1.2,5)</f>
        <v>1022.4710180900629</v>
      </c>
      <c r="D41" s="57"/>
      <c r="E41" s="73"/>
      <c r="F41" s="57"/>
      <c r="G41" s="51"/>
      <c r="H41" s="51"/>
      <c r="I41" s="51"/>
    </row>
    <row r="42" spans="1:9" ht="15.75" x14ac:dyDescent="0.25">
      <c r="A42" s="50">
        <v>3</v>
      </c>
      <c r="B42" s="53" t="s">
        <v>144</v>
      </c>
      <c r="C42" s="77">
        <f>C40*I38</f>
        <v>7116.3510816258549</v>
      </c>
      <c r="D42" s="57"/>
      <c r="E42" s="68"/>
      <c r="F42" s="69"/>
      <c r="G42" s="51"/>
      <c r="H42" s="51"/>
      <c r="I42" s="51"/>
    </row>
    <row r="43" spans="1:9" ht="15.75" x14ac:dyDescent="0.25">
      <c r="A43" s="50"/>
      <c r="B43" s="53" t="s">
        <v>145</v>
      </c>
      <c r="C43" s="62">
        <f>C33</f>
        <v>0.6</v>
      </c>
      <c r="D43" s="57"/>
      <c r="E43" s="68"/>
      <c r="F43" s="69"/>
      <c r="G43" s="51"/>
      <c r="H43" s="51"/>
      <c r="I43" s="51"/>
    </row>
    <row r="44" spans="1:9" ht="15.75" x14ac:dyDescent="0.25">
      <c r="A44" s="50"/>
      <c r="B44" s="53" t="s">
        <v>146</v>
      </c>
      <c r="C44" s="67">
        <f>C42*C43</f>
        <v>4269.8106489755128</v>
      </c>
      <c r="D44" s="57"/>
      <c r="E44" s="68"/>
      <c r="F44" s="69"/>
      <c r="G44" s="51"/>
      <c r="H44" s="51"/>
      <c r="I44" s="51"/>
    </row>
    <row r="45" spans="1:9" ht="15.75" x14ac:dyDescent="0.25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75" x14ac:dyDescent="0.25">
      <c r="A46" s="50"/>
      <c r="B46" s="53" t="s">
        <v>148</v>
      </c>
      <c r="C46" s="82">
        <f>C34+C44</f>
        <v>4597.5807719745881</v>
      </c>
      <c r="D46" s="57"/>
      <c r="E46" s="68"/>
      <c r="F46" s="69"/>
      <c r="G46" s="51"/>
      <c r="H46" s="51"/>
      <c r="I46" s="79"/>
    </row>
    <row r="47" spans="1:9" ht="15.75" x14ac:dyDescent="0.25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75" x14ac:dyDescent="0.25">
      <c r="A48" s="80" t="s">
        <v>149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zoomScale="90" zoomScaleNormal="90" workbookViewId="0">
      <selection activeCell="A13" sqref="A13:H13"/>
    </sheetView>
  </sheetViews>
  <sheetFormatPr defaultColWidth="8.7109375" defaultRowHeight="15.75" x14ac:dyDescent="0.25"/>
  <cols>
    <col min="1" max="1" width="10.7109375" style="5" customWidth="1"/>
    <col min="2" max="2" width="66.28515625" style="5" customWidth="1"/>
    <col min="3" max="3" width="66.7109375" style="5" customWidth="1"/>
    <col min="4" max="4" width="21.7109375" style="5" customWidth="1"/>
    <col min="5" max="5" width="21.140625" style="5" customWidth="1"/>
    <col min="6" max="6" width="23" style="5" customWidth="1"/>
    <col min="7" max="7" width="16.7109375" style="5" customWidth="1"/>
    <col min="8" max="8" width="17.42578125" style="5" customWidth="1"/>
    <col min="9" max="9" width="8.7109375" style="5"/>
  </cols>
  <sheetData>
    <row r="1" spans="1:8" x14ac:dyDescent="0.25">
      <c r="A1" s="4"/>
      <c r="B1" s="4"/>
      <c r="C1" s="4"/>
      <c r="D1" s="4"/>
      <c r="E1" s="4"/>
      <c r="F1" s="4"/>
      <c r="G1" s="4"/>
      <c r="H1" s="4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2"/>
      <c r="B3" s="2"/>
      <c r="C3" s="2"/>
      <c r="E3" s="2"/>
      <c r="F3" s="2"/>
      <c r="G3" s="2"/>
      <c r="H3" s="2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23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2"/>
      <c r="B8" s="2"/>
      <c r="C8" s="2"/>
      <c r="E8" s="2"/>
      <c r="F8" s="2"/>
      <c r="G8" s="2"/>
      <c r="H8" s="2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3"/>
      <c r="B11" s="3"/>
      <c r="C11" s="33" t="s">
        <v>12</v>
      </c>
      <c r="E11" s="3"/>
      <c r="F11" s="3"/>
      <c r="G11" s="3"/>
      <c r="H11" s="3"/>
    </row>
    <row r="12" spans="1:8" x14ac:dyDescent="0.25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25">
      <c r="A13" s="87" t="s">
        <v>3</v>
      </c>
      <c r="B13" s="87"/>
      <c r="C13" s="87"/>
      <c r="D13" s="87"/>
      <c r="E13" s="87"/>
      <c r="F13" s="87"/>
      <c r="G13" s="87"/>
      <c r="H13" s="87"/>
    </row>
    <row r="14" spans="1:8" x14ac:dyDescent="0.25">
      <c r="A14" s="14"/>
      <c r="B14" s="14"/>
      <c r="C14" s="2" t="s">
        <v>4</v>
      </c>
      <c r="E14" s="14"/>
      <c r="F14" s="14"/>
      <c r="G14" s="14"/>
      <c r="H14" s="14"/>
    </row>
    <row r="15" spans="1:8" x14ac:dyDescent="0.25">
      <c r="A15" s="1"/>
      <c r="B15" s="1"/>
      <c r="C15" s="1"/>
      <c r="D15" s="1"/>
      <c r="E15" s="24"/>
      <c r="F15" s="1"/>
      <c r="G15" s="1"/>
      <c r="H15" s="1"/>
    </row>
    <row r="16" spans="1:8" x14ac:dyDescent="0.25">
      <c r="A16" s="1" t="s">
        <v>13</v>
      </c>
      <c r="B16" s="1"/>
      <c r="C16" s="1"/>
      <c r="D16" s="1"/>
      <c r="E16" s="1"/>
      <c r="F16" s="1"/>
      <c r="G16" s="1"/>
      <c r="H16" s="31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25">
      <c r="A18" s="90" t="s">
        <v>5</v>
      </c>
      <c r="B18" s="90" t="s">
        <v>14</v>
      </c>
      <c r="C18" s="90" t="s">
        <v>15</v>
      </c>
      <c r="D18" s="91" t="s">
        <v>16</v>
      </c>
      <c r="E18" s="92"/>
      <c r="F18" s="92"/>
      <c r="G18" s="92"/>
      <c r="H18" s="93"/>
    </row>
    <row r="19" spans="1:8" ht="85.15" customHeight="1" x14ac:dyDescent="0.25">
      <c r="A19" s="90"/>
      <c r="B19" s="90"/>
      <c r="C19" s="90"/>
      <c r="D19" s="6" t="s">
        <v>17</v>
      </c>
      <c r="E19" s="6" t="s">
        <v>18</v>
      </c>
      <c r="F19" s="6" t="s">
        <v>19</v>
      </c>
      <c r="G19" s="6" t="s">
        <v>20</v>
      </c>
      <c r="H19" s="6" t="s">
        <v>21</v>
      </c>
    </row>
    <row r="20" spans="1:8" x14ac:dyDescent="0.25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899999999999999" customHeight="1" x14ac:dyDescent="0.25">
      <c r="A21" s="13"/>
      <c r="B21" s="9"/>
      <c r="C21" s="11" t="s">
        <v>22</v>
      </c>
      <c r="D21" s="20"/>
      <c r="E21" s="20"/>
      <c r="F21" s="20"/>
      <c r="G21" s="20"/>
      <c r="H21" s="20"/>
    </row>
    <row r="22" spans="1:8" x14ac:dyDescent="0.25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899999999999999" customHeight="1" x14ac:dyDescent="0.25">
      <c r="A23" s="6"/>
      <c r="B23" s="9"/>
      <c r="C23" s="11" t="s">
        <v>23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899999999999999" customHeight="1" x14ac:dyDescent="0.25">
      <c r="A24" s="6"/>
      <c r="B24" s="9"/>
      <c r="C24" s="10" t="s">
        <v>24</v>
      </c>
      <c r="D24" s="20"/>
      <c r="E24" s="20"/>
      <c r="F24" s="20"/>
      <c r="G24" s="20"/>
      <c r="H24" s="20"/>
    </row>
    <row r="25" spans="1:8" s="14" customFormat="1" ht="31.5" x14ac:dyDescent="0.25">
      <c r="A25" s="6">
        <v>1</v>
      </c>
      <c r="B25" s="6" t="s">
        <v>25</v>
      </c>
      <c r="C25" s="32" t="s">
        <v>26</v>
      </c>
      <c r="D25" s="20">
        <v>850.80290444695004</v>
      </c>
      <c r="E25" s="20">
        <v>61.868222304359001</v>
      </c>
      <c r="F25" s="20">
        <v>3821.7702800983002</v>
      </c>
      <c r="G25" s="20">
        <v>0</v>
      </c>
      <c r="H25" s="20">
        <v>4734.4414068495998</v>
      </c>
    </row>
    <row r="26" spans="1:8" x14ac:dyDescent="0.25">
      <c r="A26" s="6">
        <v>2</v>
      </c>
      <c r="B26" s="6" t="s">
        <v>27</v>
      </c>
      <c r="C26" s="32" t="s">
        <v>28</v>
      </c>
      <c r="D26" s="20">
        <v>41.20442154205</v>
      </c>
      <c r="E26" s="20">
        <v>0</v>
      </c>
      <c r="F26" s="20">
        <v>0</v>
      </c>
      <c r="G26" s="20">
        <v>0</v>
      </c>
      <c r="H26" s="20">
        <v>41.20442154205</v>
      </c>
    </row>
    <row r="27" spans="1:8" ht="16.899999999999999" customHeight="1" x14ac:dyDescent="0.25">
      <c r="A27" s="6"/>
      <c r="B27" s="9"/>
      <c r="C27" s="9" t="s">
        <v>29</v>
      </c>
      <c r="D27" s="20">
        <v>892.00732598900004</v>
      </c>
      <c r="E27" s="20">
        <v>61.868222304359001</v>
      </c>
      <c r="F27" s="20">
        <v>3821.7702800983002</v>
      </c>
      <c r="G27" s="20">
        <v>0</v>
      </c>
      <c r="H27" s="20">
        <v>4775.6458283917</v>
      </c>
    </row>
    <row r="28" spans="1:8" ht="16.899999999999999" customHeight="1" x14ac:dyDescent="0.25">
      <c r="A28" s="6"/>
      <c r="B28" s="9"/>
      <c r="C28" s="10" t="s">
        <v>30</v>
      </c>
      <c r="D28" s="20"/>
      <c r="E28" s="20"/>
      <c r="F28" s="20"/>
      <c r="G28" s="20"/>
      <c r="H28" s="20"/>
    </row>
    <row r="29" spans="1:8" s="14" customFormat="1" x14ac:dyDescent="0.25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899999999999999" customHeight="1" x14ac:dyDescent="0.25">
      <c r="A30" s="6"/>
      <c r="B30" s="9"/>
      <c r="C30" s="9" t="s">
        <v>31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899999999999999" customHeight="1" x14ac:dyDescent="0.25">
      <c r="A31" s="13"/>
      <c r="B31" s="9"/>
      <c r="C31" s="11" t="s">
        <v>32</v>
      </c>
      <c r="D31" s="20"/>
      <c r="E31" s="20"/>
      <c r="F31" s="20"/>
      <c r="G31" s="20"/>
      <c r="H31" s="20"/>
    </row>
    <row r="32" spans="1:8" x14ac:dyDescent="0.25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899999999999999" customHeight="1" x14ac:dyDescent="0.25">
      <c r="A33" s="6"/>
      <c r="B33" s="9"/>
      <c r="C33" s="11" t="s">
        <v>33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899999999999999" customHeight="1" x14ac:dyDescent="0.25">
      <c r="A34" s="6"/>
      <c r="B34" s="9"/>
      <c r="C34" s="10" t="s">
        <v>34</v>
      </c>
      <c r="D34" s="20"/>
      <c r="E34" s="20"/>
      <c r="F34" s="20"/>
      <c r="G34" s="20"/>
      <c r="H34" s="20"/>
    </row>
    <row r="35" spans="1:8" s="14" customFormat="1" x14ac:dyDescent="0.25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899999999999999" customHeight="1" x14ac:dyDescent="0.25">
      <c r="A36" s="6"/>
      <c r="B36" s="9"/>
      <c r="C36" s="9" t="s">
        <v>35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15" customHeight="1" x14ac:dyDescent="0.25">
      <c r="A37" s="6"/>
      <c r="B37" s="9"/>
      <c r="C37" s="10" t="s">
        <v>36</v>
      </c>
      <c r="D37" s="20"/>
      <c r="E37" s="20"/>
      <c r="F37" s="20"/>
      <c r="G37" s="20"/>
      <c r="H37" s="20"/>
    </row>
    <row r="38" spans="1:8" s="14" customFormat="1" x14ac:dyDescent="0.25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899999999999999" customHeight="1" x14ac:dyDescent="0.25">
      <c r="A39" s="6"/>
      <c r="B39" s="9"/>
      <c r="C39" s="9" t="s">
        <v>37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899999999999999" customHeight="1" x14ac:dyDescent="0.25">
      <c r="A40" s="6"/>
      <c r="B40" s="9"/>
      <c r="C40" s="10" t="s">
        <v>38</v>
      </c>
      <c r="D40" s="20"/>
      <c r="E40" s="20"/>
      <c r="F40" s="20"/>
      <c r="G40" s="20"/>
      <c r="H40" s="20"/>
    </row>
    <row r="41" spans="1:8" s="14" customFormat="1" x14ac:dyDescent="0.25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899999999999999" customHeight="1" x14ac:dyDescent="0.25">
      <c r="A42" s="6"/>
      <c r="B42" s="9"/>
      <c r="C42" s="9" t="s">
        <v>39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899999999999999" customHeight="1" x14ac:dyDescent="0.25">
      <c r="A43" s="6"/>
      <c r="B43" s="9"/>
      <c r="C43" s="9" t="s">
        <v>40</v>
      </c>
      <c r="D43" s="20">
        <v>892.00732598900004</v>
      </c>
      <c r="E43" s="20">
        <v>61.868222304359001</v>
      </c>
      <c r="F43" s="20">
        <v>3821.7702800983002</v>
      </c>
      <c r="G43" s="20">
        <v>0</v>
      </c>
      <c r="H43" s="20">
        <v>4775.6458283917</v>
      </c>
    </row>
    <row r="44" spans="1:8" ht="16.899999999999999" customHeight="1" x14ac:dyDescent="0.25">
      <c r="A44" s="6"/>
      <c r="B44" s="9"/>
      <c r="C44" s="10" t="s">
        <v>41</v>
      </c>
      <c r="D44" s="20"/>
      <c r="E44" s="20"/>
      <c r="F44" s="20"/>
      <c r="G44" s="20"/>
      <c r="H44" s="20"/>
    </row>
    <row r="45" spans="1:8" ht="31.5" x14ac:dyDescent="0.25">
      <c r="A45" s="6">
        <v>3</v>
      </c>
      <c r="B45" s="6" t="s">
        <v>42</v>
      </c>
      <c r="C45" s="32" t="s">
        <v>43</v>
      </c>
      <c r="D45" s="20">
        <v>21.270072611174001</v>
      </c>
      <c r="E45" s="20">
        <v>1.5467055576090001</v>
      </c>
      <c r="F45" s="20">
        <v>0</v>
      </c>
      <c r="G45" s="20">
        <v>0</v>
      </c>
      <c r="H45" s="20">
        <v>22.816778168782999</v>
      </c>
    </row>
    <row r="46" spans="1:8" ht="31.5" x14ac:dyDescent="0.25">
      <c r="A46" s="6">
        <v>4</v>
      </c>
      <c r="B46" s="6" t="s">
        <v>42</v>
      </c>
      <c r="C46" s="32" t="s">
        <v>44</v>
      </c>
      <c r="D46" s="20">
        <v>0.82408843084099004</v>
      </c>
      <c r="E46" s="20">
        <v>0</v>
      </c>
      <c r="F46" s="20">
        <v>0</v>
      </c>
      <c r="G46" s="20">
        <v>0</v>
      </c>
      <c r="H46" s="20">
        <v>0.82408843084099004</v>
      </c>
    </row>
    <row r="47" spans="1:8" ht="16.899999999999999" customHeight="1" x14ac:dyDescent="0.25">
      <c r="A47" s="6"/>
      <c r="B47" s="9"/>
      <c r="C47" s="9" t="s">
        <v>45</v>
      </c>
      <c r="D47" s="20">
        <v>22.094161042014999</v>
      </c>
      <c r="E47" s="20">
        <v>1.5467055576090001</v>
      </c>
      <c r="F47" s="20">
        <v>0</v>
      </c>
      <c r="G47" s="20">
        <v>0</v>
      </c>
      <c r="H47" s="20">
        <v>23.640866599624001</v>
      </c>
    </row>
    <row r="48" spans="1:8" ht="16.899999999999999" customHeight="1" x14ac:dyDescent="0.25">
      <c r="A48" s="6"/>
      <c r="B48" s="9"/>
      <c r="C48" s="9" t="s">
        <v>46</v>
      </c>
      <c r="D48" s="20">
        <v>914.10148703101004</v>
      </c>
      <c r="E48" s="20">
        <v>63.414927861968003</v>
      </c>
      <c r="F48" s="20">
        <v>3821.7702800983002</v>
      </c>
      <c r="G48" s="20">
        <v>0</v>
      </c>
      <c r="H48" s="20">
        <v>4799.2866949912996</v>
      </c>
    </row>
    <row r="49" spans="1:8" ht="16.899999999999999" customHeight="1" x14ac:dyDescent="0.25">
      <c r="A49" s="6"/>
      <c r="B49" s="9"/>
      <c r="C49" s="9" t="s">
        <v>47</v>
      </c>
      <c r="D49" s="20"/>
      <c r="E49" s="20"/>
      <c r="F49" s="20"/>
      <c r="G49" s="20"/>
      <c r="H49" s="20"/>
    </row>
    <row r="50" spans="1:8" x14ac:dyDescent="0.25">
      <c r="A50" s="6">
        <v>5</v>
      </c>
      <c r="B50" s="6" t="s">
        <v>48</v>
      </c>
      <c r="C50" s="7" t="s">
        <v>49</v>
      </c>
      <c r="D50" s="20">
        <v>0</v>
      </c>
      <c r="E50" s="20">
        <v>0</v>
      </c>
      <c r="F50" s="20">
        <v>0</v>
      </c>
      <c r="G50" s="20">
        <v>96.354601444140002</v>
      </c>
      <c r="H50" s="20">
        <v>96.354601444140002</v>
      </c>
    </row>
    <row r="51" spans="1:8" ht="31.5" x14ac:dyDescent="0.25">
      <c r="A51" s="6">
        <v>6</v>
      </c>
      <c r="B51" s="6" t="s">
        <v>50</v>
      </c>
      <c r="C51" s="7" t="s">
        <v>51</v>
      </c>
      <c r="D51" s="20">
        <v>23.673123367629</v>
      </c>
      <c r="E51" s="20">
        <v>1.6551296171973999</v>
      </c>
      <c r="F51" s="20">
        <v>0</v>
      </c>
      <c r="G51" s="20">
        <v>0</v>
      </c>
      <c r="H51" s="20">
        <v>25.328252984826001</v>
      </c>
    </row>
    <row r="52" spans="1:8" x14ac:dyDescent="0.25">
      <c r="A52" s="6">
        <v>7</v>
      </c>
      <c r="B52" s="6" t="s">
        <v>52</v>
      </c>
      <c r="C52" s="7" t="s">
        <v>53</v>
      </c>
      <c r="D52" s="20">
        <v>0</v>
      </c>
      <c r="E52" s="20">
        <v>0</v>
      </c>
      <c r="F52" s="20">
        <v>0</v>
      </c>
      <c r="G52" s="20">
        <v>20.300087536766</v>
      </c>
      <c r="H52" s="20">
        <v>20.300087536766</v>
      </c>
    </row>
    <row r="53" spans="1:8" x14ac:dyDescent="0.25">
      <c r="A53" s="6">
        <v>8</v>
      </c>
      <c r="B53" s="6"/>
      <c r="C53" s="7" t="s">
        <v>54</v>
      </c>
      <c r="D53" s="20">
        <v>0</v>
      </c>
      <c r="E53" s="20">
        <v>0</v>
      </c>
      <c r="F53" s="20">
        <v>0</v>
      </c>
      <c r="G53" s="20">
        <v>2.5832733816602</v>
      </c>
      <c r="H53" s="20">
        <v>2.5832733816602</v>
      </c>
    </row>
    <row r="54" spans="1:8" x14ac:dyDescent="0.25">
      <c r="A54" s="6">
        <v>9</v>
      </c>
      <c r="B54" s="6"/>
      <c r="C54" s="7" t="s">
        <v>55</v>
      </c>
      <c r="D54" s="20">
        <v>0</v>
      </c>
      <c r="E54" s="20">
        <v>0</v>
      </c>
      <c r="F54" s="20">
        <v>0</v>
      </c>
      <c r="G54" s="20">
        <v>6.7039042472777997</v>
      </c>
      <c r="H54" s="20">
        <v>6.7039042472777997</v>
      </c>
    </row>
    <row r="55" spans="1:8" x14ac:dyDescent="0.25">
      <c r="A55" s="6">
        <v>10</v>
      </c>
      <c r="B55" s="6" t="s">
        <v>56</v>
      </c>
      <c r="C55" s="7" t="s">
        <v>53</v>
      </c>
      <c r="D55" s="20">
        <v>0</v>
      </c>
      <c r="E55" s="20">
        <v>0</v>
      </c>
      <c r="F55" s="20">
        <v>0</v>
      </c>
      <c r="G55" s="20">
        <v>0.91201866641171003</v>
      </c>
      <c r="H55" s="20">
        <v>0.91201866641171003</v>
      </c>
    </row>
    <row r="56" spans="1:8" ht="16.899999999999999" customHeight="1" x14ac:dyDescent="0.25">
      <c r="A56" s="6"/>
      <c r="B56" s="9"/>
      <c r="C56" s="9" t="s">
        <v>57</v>
      </c>
      <c r="D56" s="20">
        <v>23.673123367629</v>
      </c>
      <c r="E56" s="20">
        <v>1.6551296171973999</v>
      </c>
      <c r="F56" s="20">
        <v>0</v>
      </c>
      <c r="G56" s="20">
        <v>126.85388527626</v>
      </c>
      <c r="H56" s="20">
        <v>152.18213826108001</v>
      </c>
    </row>
    <row r="57" spans="1:8" ht="16.899999999999999" customHeight="1" x14ac:dyDescent="0.25">
      <c r="A57" s="6"/>
      <c r="B57" s="9"/>
      <c r="C57" s="9" t="s">
        <v>58</v>
      </c>
      <c r="D57" s="20">
        <v>937.77461039863999</v>
      </c>
      <c r="E57" s="20">
        <v>65.070057479165001</v>
      </c>
      <c r="F57" s="20">
        <v>3821.7702800983002</v>
      </c>
      <c r="G57" s="20">
        <v>126.85388527626</v>
      </c>
      <c r="H57" s="20">
        <v>4951.4688332524001</v>
      </c>
    </row>
    <row r="58" spans="1:8" ht="16.899999999999999" customHeight="1" x14ac:dyDescent="0.25">
      <c r="A58" s="6"/>
      <c r="B58" s="9"/>
      <c r="C58" s="9" t="s">
        <v>59</v>
      </c>
      <c r="D58" s="20"/>
      <c r="E58" s="20"/>
      <c r="F58" s="20"/>
      <c r="G58" s="20"/>
      <c r="H58" s="20"/>
    </row>
    <row r="59" spans="1:8" x14ac:dyDescent="0.25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ht="16.899999999999999" customHeight="1" x14ac:dyDescent="0.25">
      <c r="A60" s="6"/>
      <c r="B60" s="9"/>
      <c r="C60" s="9" t="s">
        <v>60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ht="16.899999999999999" customHeight="1" x14ac:dyDescent="0.25">
      <c r="A61" s="6"/>
      <c r="B61" s="9"/>
      <c r="C61" s="9" t="s">
        <v>61</v>
      </c>
      <c r="D61" s="20">
        <v>937.77461039863999</v>
      </c>
      <c r="E61" s="20">
        <v>65.070057479165001</v>
      </c>
      <c r="F61" s="20">
        <v>3821.7702800983002</v>
      </c>
      <c r="G61" s="20">
        <v>126.85388527626</v>
      </c>
      <c r="H61" s="20">
        <v>4951.4688332524001</v>
      </c>
    </row>
    <row r="62" spans="1:8" ht="153" customHeight="1" x14ac:dyDescent="0.25">
      <c r="A62" s="6"/>
      <c r="B62" s="9"/>
      <c r="C62" s="9" t="s">
        <v>62</v>
      </c>
      <c r="D62" s="20"/>
      <c r="E62" s="20"/>
      <c r="F62" s="20"/>
      <c r="G62" s="20"/>
      <c r="H62" s="20"/>
    </row>
    <row r="63" spans="1:8" x14ac:dyDescent="0.25">
      <c r="A63" s="6">
        <v>11</v>
      </c>
      <c r="B63" s="6" t="s">
        <v>63</v>
      </c>
      <c r="C63" s="7" t="s">
        <v>64</v>
      </c>
      <c r="D63" s="20">
        <v>0</v>
      </c>
      <c r="E63" s="20">
        <v>0</v>
      </c>
      <c r="F63" s="20">
        <v>0</v>
      </c>
      <c r="G63" s="20">
        <v>390.38405999999998</v>
      </c>
      <c r="H63" s="20">
        <v>390.38405999999998</v>
      </c>
    </row>
    <row r="64" spans="1:8" x14ac:dyDescent="0.25">
      <c r="A64" s="6">
        <v>12</v>
      </c>
      <c r="B64" s="6" t="s">
        <v>77</v>
      </c>
      <c r="C64" s="7" t="s">
        <v>78</v>
      </c>
      <c r="D64" s="20">
        <v>0</v>
      </c>
      <c r="E64" s="20">
        <v>0</v>
      </c>
      <c r="F64" s="20">
        <v>0</v>
      </c>
      <c r="G64" s="20">
        <v>21.023167503900002</v>
      </c>
      <c r="H64" s="20">
        <v>21.023167503900002</v>
      </c>
    </row>
    <row r="65" spans="1:8" ht="16.899999999999999" customHeight="1" x14ac:dyDescent="0.25">
      <c r="A65" s="6"/>
      <c r="B65" s="9"/>
      <c r="C65" s="9" t="s">
        <v>76</v>
      </c>
      <c r="D65" s="20">
        <v>0</v>
      </c>
      <c r="E65" s="20">
        <v>0</v>
      </c>
      <c r="F65" s="20">
        <v>0</v>
      </c>
      <c r="G65" s="20">
        <v>411.4072275039</v>
      </c>
      <c r="H65" s="20">
        <v>411.4072275039</v>
      </c>
    </row>
    <row r="66" spans="1:8" ht="16.899999999999999" customHeight="1" x14ac:dyDescent="0.25">
      <c r="A66" s="6"/>
      <c r="B66" s="9"/>
      <c r="C66" s="9" t="s">
        <v>75</v>
      </c>
      <c r="D66" s="20">
        <v>937.77461039863999</v>
      </c>
      <c r="E66" s="20">
        <v>65.070057479165001</v>
      </c>
      <c r="F66" s="20">
        <v>3821.7702800983002</v>
      </c>
      <c r="G66" s="20">
        <v>538.26111278016003</v>
      </c>
      <c r="H66" s="20">
        <v>5362.8760607562999</v>
      </c>
    </row>
    <row r="67" spans="1:8" ht="16.899999999999999" customHeight="1" x14ac:dyDescent="0.25">
      <c r="A67" s="6"/>
      <c r="B67" s="9"/>
      <c r="C67" s="9" t="s">
        <v>74</v>
      </c>
      <c r="D67" s="20"/>
      <c r="E67" s="20"/>
      <c r="F67" s="20"/>
      <c r="G67" s="20"/>
      <c r="H67" s="20"/>
    </row>
    <row r="68" spans="1:8" ht="34.15" customHeight="1" x14ac:dyDescent="0.25">
      <c r="A68" s="6">
        <v>13</v>
      </c>
      <c r="B68" s="6" t="s">
        <v>73</v>
      </c>
      <c r="C68" s="7" t="s">
        <v>72</v>
      </c>
      <c r="D68" s="20">
        <f>D66 * 3%</f>
        <v>28.1332383119592</v>
      </c>
      <c r="E68" s="20">
        <f>E66 * 3%</f>
        <v>1.9521017243749499</v>
      </c>
      <c r="F68" s="20">
        <f>F66 * 3%</f>
        <v>114.653108402949</v>
      </c>
      <c r="G68" s="20">
        <f>G66 * 3%</f>
        <v>16.147833383404802</v>
      </c>
      <c r="H68" s="20">
        <f>SUM(D68:G68)</f>
        <v>160.88628182268798</v>
      </c>
    </row>
    <row r="69" spans="1:8" ht="16.899999999999999" customHeight="1" x14ac:dyDescent="0.25">
      <c r="A69" s="6"/>
      <c r="B69" s="9"/>
      <c r="C69" s="9" t="s">
        <v>71</v>
      </c>
      <c r="D69" s="20">
        <f>D68</f>
        <v>28.1332383119592</v>
      </c>
      <c r="E69" s="20">
        <f>E68</f>
        <v>1.9521017243749499</v>
      </c>
      <c r="F69" s="20">
        <f>F68</f>
        <v>114.653108402949</v>
      </c>
      <c r="G69" s="20">
        <f>G68</f>
        <v>16.147833383404802</v>
      </c>
      <c r="H69" s="20">
        <f>SUM(D69:G69)</f>
        <v>160.88628182268798</v>
      </c>
    </row>
    <row r="70" spans="1:8" ht="16.899999999999999" customHeight="1" x14ac:dyDescent="0.25">
      <c r="A70" s="6"/>
      <c r="B70" s="9"/>
      <c r="C70" s="9" t="s">
        <v>70</v>
      </c>
      <c r="D70" s="20">
        <f>D69 + D66</f>
        <v>965.90784871059918</v>
      </c>
      <c r="E70" s="20">
        <f>E69 + E66</f>
        <v>67.022159203539957</v>
      </c>
      <c r="F70" s="20">
        <f>F69 + F66</f>
        <v>3936.4233885012491</v>
      </c>
      <c r="G70" s="20">
        <f>G69 + G66</f>
        <v>554.40894616356479</v>
      </c>
      <c r="H70" s="20">
        <f>SUM(D70:G70)</f>
        <v>5523.7623425789534</v>
      </c>
    </row>
    <row r="71" spans="1:8" ht="16.899999999999999" customHeight="1" x14ac:dyDescent="0.25">
      <c r="A71" s="6"/>
      <c r="B71" s="9"/>
      <c r="C71" s="9" t="s">
        <v>69</v>
      </c>
      <c r="D71" s="20"/>
      <c r="E71" s="20"/>
      <c r="F71" s="20"/>
      <c r="G71" s="20"/>
      <c r="H71" s="20"/>
    </row>
    <row r="72" spans="1:8" ht="16.899999999999999" customHeight="1" x14ac:dyDescent="0.25">
      <c r="A72" s="6">
        <v>14</v>
      </c>
      <c r="B72" s="6" t="s">
        <v>68</v>
      </c>
      <c r="C72" s="7" t="s">
        <v>67</v>
      </c>
      <c r="D72" s="20">
        <f>D70 * 20%</f>
        <v>193.18156974211985</v>
      </c>
      <c r="E72" s="20">
        <f>E70 * 20%</f>
        <v>13.404431840707993</v>
      </c>
      <c r="F72" s="20">
        <f>F70 * 20%</f>
        <v>787.28467770024986</v>
      </c>
      <c r="G72" s="20">
        <f>G70 * 20%</f>
        <v>110.88178923271296</v>
      </c>
      <c r="H72" s="20">
        <f>SUM(D72:G72)</f>
        <v>1104.7524685157907</v>
      </c>
    </row>
    <row r="73" spans="1:8" ht="16.899999999999999" customHeight="1" x14ac:dyDescent="0.25">
      <c r="A73" s="6"/>
      <c r="B73" s="9"/>
      <c r="C73" s="9" t="s">
        <v>66</v>
      </c>
      <c r="D73" s="20">
        <f>D72</f>
        <v>193.18156974211985</v>
      </c>
      <c r="E73" s="20">
        <f>E72</f>
        <v>13.404431840707993</v>
      </c>
      <c r="F73" s="20">
        <f>F72</f>
        <v>787.28467770024986</v>
      </c>
      <c r="G73" s="20">
        <f>G72</f>
        <v>110.88178923271296</v>
      </c>
      <c r="H73" s="20">
        <f>SUM(D73:G73)</f>
        <v>1104.7524685157907</v>
      </c>
    </row>
    <row r="74" spans="1:8" ht="16.899999999999999" customHeight="1" x14ac:dyDescent="0.25">
      <c r="A74" s="6"/>
      <c r="B74" s="9"/>
      <c r="C74" s="9" t="s">
        <v>65</v>
      </c>
      <c r="D74" s="20">
        <f>D73 + D70</f>
        <v>1159.089418452719</v>
      </c>
      <c r="E74" s="20">
        <f>E73 + E70</f>
        <v>80.426591044247942</v>
      </c>
      <c r="F74" s="20">
        <f>F73 + F70</f>
        <v>4723.7080662014987</v>
      </c>
      <c r="G74" s="20">
        <f>G73 + G70</f>
        <v>665.2907353962778</v>
      </c>
      <c r="H74" s="20">
        <f>SUM(D74:G74)</f>
        <v>6628.514811094743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25">
      <c r="A2" s="1"/>
      <c r="B2" s="1" t="s">
        <v>80</v>
      </c>
      <c r="C2" s="87" t="s">
        <v>3</v>
      </c>
      <c r="D2" s="87"/>
      <c r="E2" s="87"/>
      <c r="F2" s="87"/>
      <c r="G2" s="87"/>
      <c r="H2" s="87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81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82</v>
      </c>
      <c r="C7" s="29" t="s">
        <v>83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13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0" t="s">
        <v>5</v>
      </c>
      <c r="B10" s="90" t="s">
        <v>14</v>
      </c>
      <c r="C10" s="90" t="s">
        <v>84</v>
      </c>
      <c r="D10" s="91" t="s">
        <v>16</v>
      </c>
      <c r="E10" s="92"/>
      <c r="F10" s="92"/>
      <c r="G10" s="92"/>
      <c r="H10" s="93"/>
      <c r="J10" s="5"/>
    </row>
    <row r="11" spans="1:14" ht="59.25" customHeight="1" x14ac:dyDescent="0.25">
      <c r="A11" s="90"/>
      <c r="B11" s="90"/>
      <c r="C11" s="90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85</v>
      </c>
      <c r="C13" s="25" t="s">
        <v>86</v>
      </c>
      <c r="D13" s="19">
        <v>850.80290444695004</v>
      </c>
      <c r="E13" s="19">
        <v>61.868222304359001</v>
      </c>
      <c r="F13" s="19">
        <v>3821.7702800983002</v>
      </c>
      <c r="G13" s="19">
        <v>0</v>
      </c>
      <c r="H13" s="19">
        <v>4734.4414068495998</v>
      </c>
      <c r="J13" s="5"/>
    </row>
    <row r="14" spans="1:14" ht="16.899999999999999" customHeight="1" x14ac:dyDescent="0.25">
      <c r="A14" s="6"/>
      <c r="B14" s="9"/>
      <c r="C14" s="9" t="s">
        <v>87</v>
      </c>
      <c r="D14" s="19">
        <v>850.80290444695004</v>
      </c>
      <c r="E14" s="19">
        <v>61.868222304359001</v>
      </c>
      <c r="F14" s="19">
        <v>3821.7702800983002</v>
      </c>
      <c r="G14" s="19">
        <v>0</v>
      </c>
      <c r="H14" s="19">
        <v>4734.4414068495998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25">
      <c r="A2" s="1"/>
      <c r="B2" s="1" t="s">
        <v>80</v>
      </c>
      <c r="C2" s="87" t="s">
        <v>3</v>
      </c>
      <c r="D2" s="87"/>
      <c r="E2" s="87"/>
      <c r="F2" s="87"/>
      <c r="G2" s="87"/>
      <c r="H2" s="87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82</v>
      </c>
      <c r="C7" s="29" t="s">
        <v>49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13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0" t="s">
        <v>5</v>
      </c>
      <c r="B10" s="90" t="s">
        <v>14</v>
      </c>
      <c r="C10" s="90" t="s">
        <v>84</v>
      </c>
      <c r="D10" s="91" t="s">
        <v>16</v>
      </c>
      <c r="E10" s="92"/>
      <c r="F10" s="92"/>
      <c r="G10" s="92"/>
      <c r="H10" s="93"/>
      <c r="J10" s="5"/>
    </row>
    <row r="11" spans="1:14" ht="59.25" customHeight="1" x14ac:dyDescent="0.25">
      <c r="A11" s="90"/>
      <c r="B11" s="90"/>
      <c r="C11" s="90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89</v>
      </c>
      <c r="C13" s="25" t="s">
        <v>49</v>
      </c>
      <c r="D13" s="19">
        <v>0</v>
      </c>
      <c r="E13" s="19">
        <v>0</v>
      </c>
      <c r="F13" s="19">
        <v>0</v>
      </c>
      <c r="G13" s="19">
        <v>96.354601444140002</v>
      </c>
      <c r="H13" s="19">
        <v>96.354601444140002</v>
      </c>
      <c r="J13" s="5"/>
    </row>
    <row r="14" spans="1:14" ht="16.899999999999999" customHeight="1" x14ac:dyDescent="0.25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96.354601444140002</v>
      </c>
      <c r="H14" s="19">
        <v>96.354601444140002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25">
      <c r="A2" s="1"/>
      <c r="B2" s="1" t="s">
        <v>80</v>
      </c>
      <c r="C2" s="87" t="s">
        <v>3</v>
      </c>
      <c r="D2" s="87"/>
      <c r="E2" s="87"/>
      <c r="F2" s="87"/>
      <c r="G2" s="87"/>
      <c r="H2" s="87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90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82</v>
      </c>
      <c r="C7" s="29" t="s">
        <v>64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13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0" t="s">
        <v>5</v>
      </c>
      <c r="B10" s="90" t="s">
        <v>14</v>
      </c>
      <c r="C10" s="90" t="s">
        <v>84</v>
      </c>
      <c r="D10" s="91" t="s">
        <v>16</v>
      </c>
      <c r="E10" s="92"/>
      <c r="F10" s="92"/>
      <c r="G10" s="92"/>
      <c r="H10" s="93"/>
      <c r="J10" s="5"/>
    </row>
    <row r="11" spans="1:14" ht="59.25" customHeight="1" x14ac:dyDescent="0.25">
      <c r="A11" s="90"/>
      <c r="B11" s="90"/>
      <c r="C11" s="90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91</v>
      </c>
      <c r="C13" s="25" t="s">
        <v>64</v>
      </c>
      <c r="D13" s="19">
        <v>0</v>
      </c>
      <c r="E13" s="19">
        <v>0</v>
      </c>
      <c r="F13" s="19">
        <v>0</v>
      </c>
      <c r="G13" s="19">
        <v>390.38405999999998</v>
      </c>
      <c r="H13" s="19">
        <v>390.38405999999998</v>
      </c>
      <c r="J13" s="5"/>
    </row>
    <row r="14" spans="1:14" ht="16.899999999999999" customHeight="1" x14ac:dyDescent="0.25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390.38405999999998</v>
      </c>
      <c r="H14" s="19">
        <v>390.38405999999998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25">
      <c r="A2" s="1"/>
      <c r="B2" s="1" t="s">
        <v>80</v>
      </c>
      <c r="C2" s="87" t="s">
        <v>3</v>
      </c>
      <c r="D2" s="87"/>
      <c r="E2" s="87"/>
      <c r="F2" s="87"/>
      <c r="G2" s="87"/>
      <c r="H2" s="87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92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82</v>
      </c>
      <c r="C7" s="29" t="s">
        <v>93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13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0" t="s">
        <v>5</v>
      </c>
      <c r="B10" s="90" t="s">
        <v>14</v>
      </c>
      <c r="C10" s="90" t="s">
        <v>84</v>
      </c>
      <c r="D10" s="91" t="s">
        <v>16</v>
      </c>
      <c r="E10" s="92"/>
      <c r="F10" s="92"/>
      <c r="G10" s="92"/>
      <c r="H10" s="93"/>
      <c r="J10" s="5"/>
    </row>
    <row r="11" spans="1:14" ht="59.25" customHeight="1" x14ac:dyDescent="0.25">
      <c r="A11" s="90"/>
      <c r="B11" s="90"/>
      <c r="C11" s="90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94</v>
      </c>
      <c r="C13" s="25" t="s">
        <v>28</v>
      </c>
      <c r="D13" s="19">
        <v>37.762898550724998</v>
      </c>
      <c r="E13" s="19">
        <v>0</v>
      </c>
      <c r="F13" s="19">
        <v>0</v>
      </c>
      <c r="G13" s="19">
        <v>0</v>
      </c>
      <c r="H13" s="19">
        <v>37.762898550724998</v>
      </c>
      <c r="J13" s="5"/>
    </row>
    <row r="14" spans="1:14" ht="16.899999999999999" customHeight="1" x14ac:dyDescent="0.25">
      <c r="A14" s="6"/>
      <c r="B14" s="9"/>
      <c r="C14" s="9" t="s">
        <v>87</v>
      </c>
      <c r="D14" s="19">
        <v>37.762898550724998</v>
      </c>
      <c r="E14" s="19">
        <v>0</v>
      </c>
      <c r="F14" s="19">
        <v>0</v>
      </c>
      <c r="G14" s="19">
        <v>0</v>
      </c>
      <c r="H14" s="19">
        <v>37.762898550724998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25">
      <c r="A2" s="1"/>
      <c r="B2" s="1" t="s">
        <v>80</v>
      </c>
      <c r="C2" s="87" t="s">
        <v>3</v>
      </c>
      <c r="D2" s="87"/>
      <c r="E2" s="87"/>
      <c r="F2" s="87"/>
      <c r="G2" s="87"/>
      <c r="H2" s="87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95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82</v>
      </c>
      <c r="C7" s="29" t="s">
        <v>96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13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0" t="s">
        <v>5</v>
      </c>
      <c r="B10" s="90" t="s">
        <v>14</v>
      </c>
      <c r="C10" s="90" t="s">
        <v>84</v>
      </c>
      <c r="D10" s="91" t="s">
        <v>16</v>
      </c>
      <c r="E10" s="92"/>
      <c r="F10" s="92"/>
      <c r="G10" s="92"/>
      <c r="H10" s="93"/>
      <c r="J10" s="5"/>
    </row>
    <row r="11" spans="1:14" ht="59.25" customHeight="1" x14ac:dyDescent="0.25">
      <c r="A11" s="90"/>
      <c r="B11" s="90"/>
      <c r="C11" s="90"/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97</v>
      </c>
      <c r="C13" s="25" t="s">
        <v>96</v>
      </c>
      <c r="D13" s="19">
        <v>0</v>
      </c>
      <c r="E13" s="19">
        <v>0</v>
      </c>
      <c r="F13" s="19">
        <v>0</v>
      </c>
      <c r="G13" s="19">
        <v>173405.21739129999</v>
      </c>
      <c r="H13" s="19">
        <v>173405.21739129999</v>
      </c>
      <c r="J13" s="5"/>
    </row>
    <row r="14" spans="1:14" ht="16.899999999999999" customHeight="1" x14ac:dyDescent="0.25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173405.21739129999</v>
      </c>
      <c r="H14" s="19">
        <v>173405.21739129999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6"/>
  <sheetViews>
    <sheetView zoomScale="75" zoomScaleNormal="87" workbookViewId="0">
      <selection activeCell="H3" sqref="H3:H53"/>
    </sheetView>
  </sheetViews>
  <sheetFormatPr defaultColWidth="8.7109375" defaultRowHeight="18.75" x14ac:dyDescent="0.25"/>
  <cols>
    <col min="1" max="1" width="18" style="40" customWidth="1"/>
    <col min="2" max="2" width="92.7109375" style="38" customWidth="1"/>
    <col min="3" max="3" width="30" style="38" customWidth="1"/>
    <col min="4" max="4" width="15.7109375" style="39" customWidth="1"/>
    <col min="5" max="6" width="14.28515625" style="39" customWidth="1"/>
    <col min="7" max="7" width="20.140625" style="39" customWidth="1"/>
    <col min="8" max="8" width="136.28515625" style="38" customWidth="1"/>
    <col min="10" max="10" width="19.42578125" customWidth="1"/>
  </cols>
  <sheetData>
    <row r="1" spans="1:8" ht="76.150000000000006" customHeight="1" x14ac:dyDescent="0.25">
      <c r="A1" s="37" t="s">
        <v>98</v>
      </c>
      <c r="B1" s="37" t="s">
        <v>99</v>
      </c>
      <c r="C1" s="37" t="s">
        <v>100</v>
      </c>
      <c r="D1" s="37" t="s">
        <v>101</v>
      </c>
      <c r="E1" s="37" t="s">
        <v>102</v>
      </c>
      <c r="F1" s="37" t="s">
        <v>103</v>
      </c>
      <c r="G1" s="37" t="s">
        <v>104</v>
      </c>
      <c r="H1" s="37" t="s">
        <v>105</v>
      </c>
    </row>
    <row r="2" spans="1:8" x14ac:dyDescent="0.25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5.5" x14ac:dyDescent="0.25">
      <c r="A3" s="102" t="s">
        <v>83</v>
      </c>
      <c r="B3" s="96"/>
      <c r="C3" s="45"/>
      <c r="D3" s="43">
        <v>4734.4414068495998</v>
      </c>
      <c r="E3" s="41"/>
      <c r="F3" s="41"/>
      <c r="G3" s="41"/>
      <c r="H3" s="48"/>
    </row>
    <row r="4" spans="1:8" x14ac:dyDescent="0.25">
      <c r="A4" s="97" t="s">
        <v>106</v>
      </c>
      <c r="B4" s="42" t="s">
        <v>107</v>
      </c>
      <c r="C4" s="45"/>
      <c r="D4" s="43">
        <v>850.80290444695004</v>
      </c>
      <c r="E4" s="41"/>
      <c r="F4" s="41"/>
      <c r="G4" s="41"/>
      <c r="H4" s="48"/>
    </row>
    <row r="5" spans="1:8" x14ac:dyDescent="0.25">
      <c r="A5" s="97"/>
      <c r="B5" s="42" t="s">
        <v>108</v>
      </c>
      <c r="C5" s="37"/>
      <c r="D5" s="43">
        <v>61.868222304359001</v>
      </c>
      <c r="E5" s="41"/>
      <c r="F5" s="41"/>
      <c r="G5" s="41"/>
      <c r="H5" s="47"/>
    </row>
    <row r="6" spans="1:8" x14ac:dyDescent="0.25">
      <c r="A6" s="100"/>
      <c r="B6" s="42" t="s">
        <v>109</v>
      </c>
      <c r="C6" s="37"/>
      <c r="D6" s="43">
        <v>3821.7702800983002</v>
      </c>
      <c r="E6" s="41"/>
      <c r="F6" s="41"/>
      <c r="G6" s="41"/>
      <c r="H6" s="47"/>
    </row>
    <row r="7" spans="1:8" x14ac:dyDescent="0.25">
      <c r="A7" s="100"/>
      <c r="B7" s="42" t="s">
        <v>110</v>
      </c>
      <c r="C7" s="37"/>
      <c r="D7" s="43">
        <v>0</v>
      </c>
      <c r="E7" s="41"/>
      <c r="F7" s="41"/>
      <c r="G7" s="41"/>
      <c r="H7" s="47"/>
    </row>
    <row r="8" spans="1:8" x14ac:dyDescent="0.25">
      <c r="A8" s="98" t="s">
        <v>86</v>
      </c>
      <c r="B8" s="99"/>
      <c r="C8" s="97" t="s">
        <v>112</v>
      </c>
      <c r="D8" s="44">
        <v>4734.4414068495998</v>
      </c>
      <c r="E8" s="41">
        <v>1</v>
      </c>
      <c r="F8" s="41" t="s">
        <v>111</v>
      </c>
      <c r="G8" s="44">
        <v>4734.4414068495998</v>
      </c>
      <c r="H8" s="47"/>
    </row>
    <row r="9" spans="1:8" x14ac:dyDescent="0.25">
      <c r="A9" s="101">
        <v>1</v>
      </c>
      <c r="B9" s="42" t="s">
        <v>107</v>
      </c>
      <c r="C9" s="97"/>
      <c r="D9" s="44">
        <v>850.80290444695004</v>
      </c>
      <c r="E9" s="41"/>
      <c r="F9" s="41"/>
      <c r="G9" s="41"/>
      <c r="H9" s="100" t="s">
        <v>26</v>
      </c>
    </row>
    <row r="10" spans="1:8" x14ac:dyDescent="0.25">
      <c r="A10" s="97"/>
      <c r="B10" s="42" t="s">
        <v>108</v>
      </c>
      <c r="C10" s="97"/>
      <c r="D10" s="44">
        <v>61.868222304359001</v>
      </c>
      <c r="E10" s="41"/>
      <c r="F10" s="41"/>
      <c r="G10" s="41"/>
      <c r="H10" s="100"/>
    </row>
    <row r="11" spans="1:8" x14ac:dyDescent="0.25">
      <c r="A11" s="97"/>
      <c r="B11" s="42" t="s">
        <v>109</v>
      </c>
      <c r="C11" s="97"/>
      <c r="D11" s="44">
        <v>3821.7702800983002</v>
      </c>
      <c r="E11" s="41"/>
      <c r="F11" s="41"/>
      <c r="G11" s="41"/>
      <c r="H11" s="100"/>
    </row>
    <row r="12" spans="1:8" x14ac:dyDescent="0.25">
      <c r="A12" s="97"/>
      <c r="B12" s="42" t="s">
        <v>110</v>
      </c>
      <c r="C12" s="97"/>
      <c r="D12" s="44">
        <v>0</v>
      </c>
      <c r="E12" s="41"/>
      <c r="F12" s="41"/>
      <c r="G12" s="41"/>
      <c r="H12" s="100"/>
    </row>
    <row r="13" spans="1:8" ht="25.5" x14ac:dyDescent="0.25">
      <c r="A13" s="95" t="s">
        <v>49</v>
      </c>
      <c r="B13" s="96"/>
      <c r="C13" s="37"/>
      <c r="D13" s="43">
        <v>96.354601444140002</v>
      </c>
      <c r="E13" s="41"/>
      <c r="F13" s="41"/>
      <c r="G13" s="41"/>
      <c r="H13" s="47"/>
    </row>
    <row r="14" spans="1:8" x14ac:dyDescent="0.25">
      <c r="A14" s="97" t="s">
        <v>113</v>
      </c>
      <c r="B14" s="42" t="s">
        <v>107</v>
      </c>
      <c r="C14" s="37"/>
      <c r="D14" s="43">
        <v>0</v>
      </c>
      <c r="E14" s="41"/>
      <c r="F14" s="41"/>
      <c r="G14" s="41"/>
      <c r="H14" s="47"/>
    </row>
    <row r="15" spans="1:8" x14ac:dyDescent="0.25">
      <c r="A15" s="97"/>
      <c r="B15" s="42" t="s">
        <v>108</v>
      </c>
      <c r="C15" s="37"/>
      <c r="D15" s="43">
        <v>0</v>
      </c>
      <c r="E15" s="41"/>
      <c r="F15" s="41"/>
      <c r="G15" s="41"/>
      <c r="H15" s="47"/>
    </row>
    <row r="16" spans="1:8" x14ac:dyDescent="0.25">
      <c r="A16" s="97"/>
      <c r="B16" s="42" t="s">
        <v>109</v>
      </c>
      <c r="C16" s="37"/>
      <c r="D16" s="43">
        <v>0</v>
      </c>
      <c r="E16" s="41"/>
      <c r="F16" s="41"/>
      <c r="G16" s="41"/>
      <c r="H16" s="47"/>
    </row>
    <row r="17" spans="1:8" x14ac:dyDescent="0.25">
      <c r="A17" s="97"/>
      <c r="B17" s="42" t="s">
        <v>110</v>
      </c>
      <c r="C17" s="37"/>
      <c r="D17" s="43">
        <v>96.354601444140002</v>
      </c>
      <c r="E17" s="41"/>
      <c r="F17" s="41"/>
      <c r="G17" s="41"/>
      <c r="H17" s="47"/>
    </row>
    <row r="18" spans="1:8" x14ac:dyDescent="0.25">
      <c r="A18" s="98" t="s">
        <v>49</v>
      </c>
      <c r="B18" s="99"/>
      <c r="C18" s="97" t="s">
        <v>112</v>
      </c>
      <c r="D18" s="44">
        <v>96.354601444140002</v>
      </c>
      <c r="E18" s="41">
        <v>1</v>
      </c>
      <c r="F18" s="41" t="s">
        <v>111</v>
      </c>
      <c r="G18" s="44">
        <v>96.354601444140002</v>
      </c>
      <c r="H18" s="47"/>
    </row>
    <row r="19" spans="1:8" x14ac:dyDescent="0.25">
      <c r="A19" s="101">
        <v>1</v>
      </c>
      <c r="B19" s="42" t="s">
        <v>107</v>
      </c>
      <c r="C19" s="97"/>
      <c r="D19" s="44">
        <v>0</v>
      </c>
      <c r="E19" s="41"/>
      <c r="F19" s="41"/>
      <c r="G19" s="41"/>
      <c r="H19" s="100" t="s">
        <v>26</v>
      </c>
    </row>
    <row r="20" spans="1:8" x14ac:dyDescent="0.25">
      <c r="A20" s="97"/>
      <c r="B20" s="42" t="s">
        <v>108</v>
      </c>
      <c r="C20" s="97"/>
      <c r="D20" s="44">
        <v>0</v>
      </c>
      <c r="E20" s="41"/>
      <c r="F20" s="41"/>
      <c r="G20" s="41"/>
      <c r="H20" s="100"/>
    </row>
    <row r="21" spans="1:8" x14ac:dyDescent="0.25">
      <c r="A21" s="97"/>
      <c r="B21" s="42" t="s">
        <v>109</v>
      </c>
      <c r="C21" s="97"/>
      <c r="D21" s="44">
        <v>0</v>
      </c>
      <c r="E21" s="41"/>
      <c r="F21" s="41"/>
      <c r="G21" s="41"/>
      <c r="H21" s="100"/>
    </row>
    <row r="22" spans="1:8" x14ac:dyDescent="0.25">
      <c r="A22" s="97"/>
      <c r="B22" s="42" t="s">
        <v>110</v>
      </c>
      <c r="C22" s="97"/>
      <c r="D22" s="44">
        <v>96.354601444140002</v>
      </c>
      <c r="E22" s="41"/>
      <c r="F22" s="41"/>
      <c r="G22" s="41"/>
      <c r="H22" s="100"/>
    </row>
    <row r="23" spans="1:8" ht="25.5" x14ac:dyDescent="0.25">
      <c r="A23" s="95" t="s">
        <v>64</v>
      </c>
      <c r="B23" s="96"/>
      <c r="C23" s="37"/>
      <c r="D23" s="43">
        <v>390.38405999999998</v>
      </c>
      <c r="E23" s="41"/>
      <c r="F23" s="41"/>
      <c r="G23" s="41"/>
      <c r="H23" s="47"/>
    </row>
    <row r="24" spans="1:8" x14ac:dyDescent="0.25">
      <c r="A24" s="97" t="s">
        <v>114</v>
      </c>
      <c r="B24" s="42" t="s">
        <v>107</v>
      </c>
      <c r="C24" s="37"/>
      <c r="D24" s="43">
        <v>0</v>
      </c>
      <c r="E24" s="41"/>
      <c r="F24" s="41"/>
      <c r="G24" s="41"/>
      <c r="H24" s="47"/>
    </row>
    <row r="25" spans="1:8" x14ac:dyDescent="0.25">
      <c r="A25" s="97"/>
      <c r="B25" s="42" t="s">
        <v>108</v>
      </c>
      <c r="C25" s="37"/>
      <c r="D25" s="43">
        <v>0</v>
      </c>
      <c r="E25" s="41"/>
      <c r="F25" s="41"/>
      <c r="G25" s="41"/>
      <c r="H25" s="47"/>
    </row>
    <row r="26" spans="1:8" x14ac:dyDescent="0.25">
      <c r="A26" s="97"/>
      <c r="B26" s="42" t="s">
        <v>109</v>
      </c>
      <c r="C26" s="37"/>
      <c r="D26" s="43">
        <v>0</v>
      </c>
      <c r="E26" s="41"/>
      <c r="F26" s="41"/>
      <c r="G26" s="41"/>
      <c r="H26" s="47"/>
    </row>
    <row r="27" spans="1:8" x14ac:dyDescent="0.25">
      <c r="A27" s="97"/>
      <c r="B27" s="42" t="s">
        <v>110</v>
      </c>
      <c r="C27" s="37"/>
      <c r="D27" s="43">
        <v>390.38405999999998</v>
      </c>
      <c r="E27" s="41"/>
      <c r="F27" s="41"/>
      <c r="G27" s="41"/>
      <c r="H27" s="47"/>
    </row>
    <row r="28" spans="1:8" x14ac:dyDescent="0.25">
      <c r="A28" s="98" t="s">
        <v>64</v>
      </c>
      <c r="B28" s="99"/>
      <c r="C28" s="97" t="s">
        <v>112</v>
      </c>
      <c r="D28" s="44">
        <v>390.38405999999998</v>
      </c>
      <c r="E28" s="41">
        <v>1</v>
      </c>
      <c r="F28" s="41" t="s">
        <v>111</v>
      </c>
      <c r="G28" s="44">
        <v>390.38405999999998</v>
      </c>
      <c r="H28" s="47"/>
    </row>
    <row r="29" spans="1:8" x14ac:dyDescent="0.25">
      <c r="A29" s="101">
        <v>1</v>
      </c>
      <c r="B29" s="42" t="s">
        <v>107</v>
      </c>
      <c r="C29" s="97"/>
      <c r="D29" s="44">
        <v>0</v>
      </c>
      <c r="E29" s="41"/>
      <c r="F29" s="41"/>
      <c r="G29" s="41"/>
      <c r="H29" s="100" t="s">
        <v>26</v>
      </c>
    </row>
    <row r="30" spans="1:8" x14ac:dyDescent="0.25">
      <c r="A30" s="97"/>
      <c r="B30" s="42" t="s">
        <v>108</v>
      </c>
      <c r="C30" s="97"/>
      <c r="D30" s="44">
        <v>0</v>
      </c>
      <c r="E30" s="41"/>
      <c r="F30" s="41"/>
      <c r="G30" s="41"/>
      <c r="H30" s="100"/>
    </row>
    <row r="31" spans="1:8" x14ac:dyDescent="0.25">
      <c r="A31" s="97"/>
      <c r="B31" s="42" t="s">
        <v>109</v>
      </c>
      <c r="C31" s="97"/>
      <c r="D31" s="44">
        <v>0</v>
      </c>
      <c r="E31" s="41"/>
      <c r="F31" s="41"/>
      <c r="G31" s="41"/>
      <c r="H31" s="100"/>
    </row>
    <row r="32" spans="1:8" x14ac:dyDescent="0.25">
      <c r="A32" s="97"/>
      <c r="B32" s="42" t="s">
        <v>110</v>
      </c>
      <c r="C32" s="97"/>
      <c r="D32" s="44">
        <v>390.38405999999998</v>
      </c>
      <c r="E32" s="41"/>
      <c r="F32" s="41"/>
      <c r="G32" s="41"/>
      <c r="H32" s="100"/>
    </row>
    <row r="33" spans="1:8" ht="25.5" x14ac:dyDescent="0.25">
      <c r="A33" s="95" t="s">
        <v>93</v>
      </c>
      <c r="B33" s="96"/>
      <c r="C33" s="37"/>
      <c r="D33" s="43">
        <v>37.762898550724998</v>
      </c>
      <c r="E33" s="41"/>
      <c r="F33" s="41"/>
      <c r="G33" s="41"/>
      <c r="H33" s="47"/>
    </row>
    <row r="34" spans="1:8" x14ac:dyDescent="0.25">
      <c r="A34" s="97" t="s">
        <v>115</v>
      </c>
      <c r="B34" s="42" t="s">
        <v>107</v>
      </c>
      <c r="C34" s="37"/>
      <c r="D34" s="43">
        <v>37.762898550724998</v>
      </c>
      <c r="E34" s="41"/>
      <c r="F34" s="41"/>
      <c r="G34" s="41"/>
      <c r="H34" s="47"/>
    </row>
    <row r="35" spans="1:8" x14ac:dyDescent="0.25">
      <c r="A35" s="97"/>
      <c r="B35" s="42" t="s">
        <v>108</v>
      </c>
      <c r="C35" s="37"/>
      <c r="D35" s="43">
        <v>0</v>
      </c>
      <c r="E35" s="41"/>
      <c r="F35" s="41"/>
      <c r="G35" s="41"/>
      <c r="H35" s="47"/>
    </row>
    <row r="36" spans="1:8" x14ac:dyDescent="0.25">
      <c r="A36" s="97"/>
      <c r="B36" s="42" t="s">
        <v>109</v>
      </c>
      <c r="C36" s="37"/>
      <c r="D36" s="43">
        <v>0</v>
      </c>
      <c r="E36" s="41"/>
      <c r="F36" s="41"/>
      <c r="G36" s="41"/>
      <c r="H36" s="47"/>
    </row>
    <row r="37" spans="1:8" x14ac:dyDescent="0.25">
      <c r="A37" s="97"/>
      <c r="B37" s="42" t="s">
        <v>110</v>
      </c>
      <c r="C37" s="37"/>
      <c r="D37" s="43">
        <v>0</v>
      </c>
      <c r="E37" s="41"/>
      <c r="F37" s="41"/>
      <c r="G37" s="41"/>
      <c r="H37" s="47"/>
    </row>
    <row r="38" spans="1:8" x14ac:dyDescent="0.25">
      <c r="A38" s="98" t="s">
        <v>28</v>
      </c>
      <c r="B38" s="99"/>
      <c r="C38" s="97" t="s">
        <v>118</v>
      </c>
      <c r="D38" s="44">
        <v>37.762898550724998</v>
      </c>
      <c r="E38" s="41">
        <v>2.4000000000000001E-5</v>
      </c>
      <c r="F38" s="41" t="s">
        <v>116</v>
      </c>
      <c r="G38" s="44">
        <v>1573454.1062802</v>
      </c>
      <c r="H38" s="47"/>
    </row>
    <row r="39" spans="1:8" x14ac:dyDescent="0.25">
      <c r="A39" s="101">
        <v>1</v>
      </c>
      <c r="B39" s="42" t="s">
        <v>107</v>
      </c>
      <c r="C39" s="97"/>
      <c r="D39" s="44">
        <v>37.762898550724998</v>
      </c>
      <c r="E39" s="41"/>
      <c r="F39" s="41"/>
      <c r="G39" s="41"/>
      <c r="H39" s="100" t="s">
        <v>117</v>
      </c>
    </row>
    <row r="40" spans="1:8" x14ac:dyDescent="0.25">
      <c r="A40" s="97"/>
      <c r="B40" s="42" t="s">
        <v>108</v>
      </c>
      <c r="C40" s="97"/>
      <c r="D40" s="44">
        <v>0</v>
      </c>
      <c r="E40" s="41"/>
      <c r="F40" s="41"/>
      <c r="G40" s="41"/>
      <c r="H40" s="100"/>
    </row>
    <row r="41" spans="1:8" x14ac:dyDescent="0.25">
      <c r="A41" s="97"/>
      <c r="B41" s="42" t="s">
        <v>109</v>
      </c>
      <c r="C41" s="97"/>
      <c r="D41" s="44">
        <v>0</v>
      </c>
      <c r="E41" s="41"/>
      <c r="F41" s="41"/>
      <c r="G41" s="41"/>
      <c r="H41" s="100"/>
    </row>
    <row r="42" spans="1:8" x14ac:dyDescent="0.25">
      <c r="A42" s="97"/>
      <c r="B42" s="42" t="s">
        <v>110</v>
      </c>
      <c r="C42" s="97"/>
      <c r="D42" s="44">
        <v>0</v>
      </c>
      <c r="E42" s="41"/>
      <c r="F42" s="41"/>
      <c r="G42" s="41"/>
      <c r="H42" s="100"/>
    </row>
    <row r="43" spans="1:8" ht="25.5" x14ac:dyDescent="0.25">
      <c r="A43" s="95" t="s">
        <v>96</v>
      </c>
      <c r="B43" s="96"/>
      <c r="C43" s="37"/>
      <c r="D43" s="43">
        <v>173405.21739129999</v>
      </c>
      <c r="E43" s="41"/>
      <c r="F43" s="41"/>
      <c r="G43" s="41"/>
      <c r="H43" s="47"/>
    </row>
    <row r="44" spans="1:8" x14ac:dyDescent="0.25">
      <c r="A44" s="97" t="s">
        <v>119</v>
      </c>
      <c r="B44" s="42" t="s">
        <v>107</v>
      </c>
      <c r="C44" s="37"/>
      <c r="D44" s="43">
        <v>0</v>
      </c>
      <c r="E44" s="41"/>
      <c r="F44" s="41"/>
      <c r="G44" s="41"/>
      <c r="H44" s="47"/>
    </row>
    <row r="45" spans="1:8" x14ac:dyDescent="0.25">
      <c r="A45" s="97"/>
      <c r="B45" s="42" t="s">
        <v>108</v>
      </c>
      <c r="C45" s="37"/>
      <c r="D45" s="43">
        <v>0</v>
      </c>
      <c r="E45" s="41"/>
      <c r="F45" s="41"/>
      <c r="G45" s="41"/>
      <c r="H45" s="47"/>
    </row>
    <row r="46" spans="1:8" x14ac:dyDescent="0.25">
      <c r="A46" s="97"/>
      <c r="B46" s="42" t="s">
        <v>109</v>
      </c>
      <c r="C46" s="37"/>
      <c r="D46" s="43">
        <v>0</v>
      </c>
      <c r="E46" s="41"/>
      <c r="F46" s="41"/>
      <c r="G46" s="41"/>
      <c r="H46" s="47"/>
    </row>
    <row r="47" spans="1:8" x14ac:dyDescent="0.25">
      <c r="A47" s="97"/>
      <c r="B47" s="42" t="s">
        <v>110</v>
      </c>
      <c r="C47" s="37"/>
      <c r="D47" s="43">
        <v>173405.21739129999</v>
      </c>
      <c r="E47" s="41"/>
      <c r="F47" s="41"/>
      <c r="G47" s="41"/>
      <c r="H47" s="47"/>
    </row>
    <row r="48" spans="1:8" x14ac:dyDescent="0.25">
      <c r="A48" s="98" t="s">
        <v>96</v>
      </c>
      <c r="B48" s="99"/>
      <c r="C48" s="97" t="s">
        <v>118</v>
      </c>
      <c r="D48" s="44">
        <v>173405.21739129999</v>
      </c>
      <c r="E48" s="41">
        <v>2.4000000000000001E-5</v>
      </c>
      <c r="F48" s="41" t="s">
        <v>116</v>
      </c>
      <c r="G48" s="44">
        <v>7225217391.3043003</v>
      </c>
      <c r="H48" s="47"/>
    </row>
    <row r="49" spans="1:8" x14ac:dyDescent="0.25">
      <c r="A49" s="101">
        <v>1</v>
      </c>
      <c r="B49" s="42" t="s">
        <v>107</v>
      </c>
      <c r="C49" s="97"/>
      <c r="D49" s="44">
        <v>0</v>
      </c>
      <c r="E49" s="41"/>
      <c r="F49" s="41"/>
      <c r="G49" s="41"/>
      <c r="H49" s="100" t="s">
        <v>117</v>
      </c>
    </row>
    <row r="50" spans="1:8" x14ac:dyDescent="0.25">
      <c r="A50" s="97"/>
      <c r="B50" s="42" t="s">
        <v>108</v>
      </c>
      <c r="C50" s="97"/>
      <c r="D50" s="44">
        <v>0</v>
      </c>
      <c r="E50" s="41"/>
      <c r="F50" s="41"/>
      <c r="G50" s="41"/>
      <c r="H50" s="100"/>
    </row>
    <row r="51" spans="1:8" x14ac:dyDescent="0.25">
      <c r="A51" s="97"/>
      <c r="B51" s="42" t="s">
        <v>109</v>
      </c>
      <c r="C51" s="97"/>
      <c r="D51" s="44">
        <v>0</v>
      </c>
      <c r="E51" s="41"/>
      <c r="F51" s="41"/>
      <c r="G51" s="41"/>
      <c r="H51" s="100"/>
    </row>
    <row r="52" spans="1:8" x14ac:dyDescent="0.25">
      <c r="A52" s="97"/>
      <c r="B52" s="42" t="s">
        <v>110</v>
      </c>
      <c r="C52" s="97"/>
      <c r="D52" s="44">
        <v>173405.21739129999</v>
      </c>
      <c r="E52" s="41"/>
      <c r="F52" s="41"/>
      <c r="G52" s="41"/>
      <c r="H52" s="100"/>
    </row>
    <row r="53" spans="1:8" x14ac:dyDescent="0.25">
      <c r="A53" s="46"/>
      <c r="C53" s="46"/>
      <c r="D53" s="40"/>
      <c r="E53" s="40"/>
      <c r="F53" s="40"/>
      <c r="G53" s="40"/>
      <c r="H53" s="49"/>
    </row>
    <row r="55" spans="1:8" x14ac:dyDescent="0.25">
      <c r="A55" s="94" t="s">
        <v>120</v>
      </c>
      <c r="B55" s="94"/>
      <c r="C55" s="94"/>
      <c r="D55" s="94"/>
      <c r="E55" s="94"/>
      <c r="F55" s="94"/>
      <c r="G55" s="94"/>
      <c r="H55" s="94"/>
    </row>
    <row r="56" spans="1:8" x14ac:dyDescent="0.25">
      <c r="A56" s="94" t="s">
        <v>121</v>
      </c>
      <c r="B56" s="94"/>
      <c r="C56" s="94"/>
      <c r="D56" s="94"/>
      <c r="E56" s="94"/>
      <c r="F56" s="94"/>
      <c r="G56" s="94"/>
      <c r="H56" s="94"/>
    </row>
  </sheetData>
  <mergeCells count="32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A34:A37"/>
    <mergeCell ref="A38:B38"/>
    <mergeCell ref="H39:H42"/>
    <mergeCell ref="C38:C42"/>
    <mergeCell ref="A39:A42"/>
    <mergeCell ref="A55:H55"/>
    <mergeCell ref="A56:H56"/>
    <mergeCell ref="A43:B43"/>
    <mergeCell ref="A44:A47"/>
    <mergeCell ref="A48:B48"/>
    <mergeCell ref="H49:H52"/>
    <mergeCell ref="C48:C52"/>
    <mergeCell ref="A49:A5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4"/>
  <sheetViews>
    <sheetView zoomScale="90" zoomScaleNormal="90" workbookViewId="0">
      <selection sqref="A1:H1"/>
    </sheetView>
  </sheetViews>
  <sheetFormatPr defaultColWidth="9.140625" defaultRowHeight="15" x14ac:dyDescent="0.25"/>
  <cols>
    <col min="1" max="1" width="60.42578125" style="16" customWidth="1"/>
    <col min="2" max="3" width="13.7109375" style="16" customWidth="1"/>
    <col min="4" max="4" width="17.140625" style="16" customWidth="1"/>
    <col min="5" max="5" width="15" style="16" customWidth="1"/>
    <col min="6" max="6" width="31" style="16" customWidth="1"/>
    <col min="7" max="7" width="25.7109375" style="16" customWidth="1"/>
    <col min="8" max="8" width="35" style="16" customWidth="1"/>
    <col min="9" max="9" width="9.140625" style="16"/>
  </cols>
  <sheetData>
    <row r="1" spans="1:8" x14ac:dyDescent="0.25">
      <c r="A1" s="103" t="s">
        <v>122</v>
      </c>
      <c r="B1" s="103"/>
      <c r="C1" s="103"/>
      <c r="D1" s="103"/>
      <c r="E1" s="103"/>
      <c r="F1" s="103"/>
      <c r="G1" s="103"/>
      <c r="H1" s="103"/>
    </row>
    <row r="3" spans="1:8" ht="44.25" customHeight="1" x14ac:dyDescent="0.25">
      <c r="A3" s="6" t="s">
        <v>123</v>
      </c>
      <c r="B3" s="6" t="s">
        <v>124</v>
      </c>
      <c r="C3" s="6" t="s">
        <v>125</v>
      </c>
      <c r="D3" s="6" t="s">
        <v>126</v>
      </c>
      <c r="E3" s="6" t="s">
        <v>127</v>
      </c>
      <c r="F3" s="6" t="s">
        <v>128</v>
      </c>
      <c r="G3" s="6" t="s">
        <v>129</v>
      </c>
      <c r="H3" s="6" t="s">
        <v>130</v>
      </c>
    </row>
    <row r="4" spans="1:8" ht="39" customHeight="1" x14ac:dyDescent="0.25">
      <c r="A4" s="25" t="s">
        <v>131</v>
      </c>
      <c r="B4" s="26" t="s">
        <v>111</v>
      </c>
      <c r="C4" s="27">
        <v>1</v>
      </c>
      <c r="D4" s="27">
        <v>3821.7702800983002</v>
      </c>
      <c r="E4" s="26" t="s">
        <v>132</v>
      </c>
      <c r="F4" s="26"/>
      <c r="G4" s="27">
        <v>3821.7702800983002</v>
      </c>
      <c r="H4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305-02-01</vt:lpstr>
      <vt:lpstr>ОСР 305-09-01</vt:lpstr>
      <vt:lpstr>ОСР 305-12-01</vt:lpstr>
      <vt:lpstr>ОСР 556-02-01</vt:lpstr>
      <vt:lpstr>ОСР 556-12-01</vt:lpstr>
      <vt:lpstr>Источники ЦИ</vt:lpstr>
      <vt:lpstr>Цена МАТ и ОБ по ТКП</vt:lpstr>
    </vt:vector>
  </TitlesOfParts>
  <Manager/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Evgeniy Diachkov</cp:lastModifiedBy>
  <dcterms:created xsi:type="dcterms:W3CDTF">2021-08-10T06:39:51Z</dcterms:created>
  <dcterms:modified xsi:type="dcterms:W3CDTF">2025-10-21T19:29:32Z</dcterms:modified>
  <cp:category/>
</cp:coreProperties>
</file>